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e\Downloads\"/>
    </mc:Choice>
  </mc:AlternateContent>
  <xr:revisionPtr revIDLastSave="0" documentId="13_ncr:1_{78B48DEB-CD05-432F-9EAA-51BFE68353A5}" xr6:coauthVersionLast="45" xr6:coauthVersionMax="45" xr10:uidLastSave="{00000000-0000-0000-0000-000000000000}"/>
  <bookViews>
    <workbookView xWindow="7020" yWindow="2805" windowWidth="21210" windowHeight="13620" xr2:uid="{448F9F5B-5E5D-4549-8ACE-902ED16CEA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1" l="1"/>
  <c r="N6" i="1"/>
  <c r="K40" i="1"/>
  <c r="F44" i="1"/>
  <c r="F43" i="1"/>
  <c r="F42" i="1"/>
  <c r="F41" i="1"/>
  <c r="H38" i="1" s="1"/>
  <c r="F40" i="1"/>
  <c r="F39" i="1"/>
  <c r="F38" i="1"/>
  <c r="F25" i="1"/>
  <c r="F26" i="1"/>
  <c r="F27" i="1"/>
  <c r="F28" i="1"/>
  <c r="F29" i="1"/>
  <c r="F30" i="1"/>
  <c r="F31" i="1"/>
  <c r="F32" i="1"/>
  <c r="F33" i="1"/>
  <c r="F34" i="1"/>
  <c r="F35" i="1"/>
  <c r="F24" i="1"/>
  <c r="H24" i="1" s="1"/>
  <c r="K24" i="1" s="1"/>
  <c r="K28" i="1" s="1"/>
  <c r="K17" i="1"/>
  <c r="K10" i="1"/>
  <c r="K8" i="1"/>
  <c r="K6" i="1"/>
  <c r="H6" i="1"/>
  <c r="F21" i="1"/>
  <c r="F20" i="1"/>
  <c r="F19" i="1"/>
  <c r="F18" i="1"/>
  <c r="F17" i="1"/>
  <c r="F16" i="1"/>
  <c r="F15" i="1"/>
  <c r="H15" i="1" s="1"/>
  <c r="F12" i="1"/>
  <c r="F11" i="1"/>
  <c r="F10" i="1"/>
  <c r="F9" i="1"/>
  <c r="F8" i="1"/>
  <c r="F7" i="1"/>
  <c r="F6" i="1"/>
  <c r="K38" i="1" l="1"/>
  <c r="K44" i="1" s="1"/>
  <c r="N39" i="1"/>
  <c r="N43" i="1" s="1"/>
  <c r="K15" i="1"/>
  <c r="K19" i="1" s="1"/>
  <c r="N15" i="1"/>
  <c r="N19" i="1" s="1"/>
</calcChain>
</file>

<file path=xl/sharedStrings.xml><?xml version="1.0" encoding="utf-8"?>
<sst xmlns="http://schemas.openxmlformats.org/spreadsheetml/2006/main" count="53" uniqueCount="20">
  <si>
    <t>Bracket 7</t>
  </si>
  <si>
    <t>Bracket 6</t>
  </si>
  <si>
    <t>Basic Award</t>
  </si>
  <si>
    <t>Bracket Size</t>
  </si>
  <si>
    <t>Board Factor</t>
  </si>
  <si>
    <t>First Prize</t>
  </si>
  <si>
    <t>Freaky Swiss Bracket 2</t>
  </si>
  <si>
    <t>Bracket 4</t>
  </si>
  <si>
    <t>&lt;---- Highest Award of all bracket 4-7 events</t>
  </si>
  <si>
    <t>&lt;----- Two-session swiss 36 boards pays same as 49</t>
  </si>
  <si>
    <t>If Round Robin</t>
  </si>
  <si>
    <t>Data from 1/25/2020 at the Tarrytown "Freaky KO" + "Freaky Swiss" Brackets 4-7</t>
  </si>
  <si>
    <t xml:space="preserve">All Formulas takens from </t>
  </si>
  <si>
    <t>http://web2.acbl.org/codification/MPBOOK.pdf</t>
  </si>
  <si>
    <t>What if we ran it as a bracketed round robin?</t>
  </si>
  <si>
    <t>team AVG</t>
  </si>
  <si>
    <t>team SUM</t>
  </si>
  <si>
    <t>Numbers are masterpoints of each individual player and team</t>
  </si>
  <si>
    <t>&lt;----- No adjustment in ACBL Formula</t>
  </si>
  <si>
    <t>&lt;---- Bracket 4 winner pays less than "loser" swiss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</si>
</sst>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2" fontId="0" fillId="4" borderId="9" xfId="0" applyNumberFormat="1" applyFill="1" applyBorder="1"/>
    <xf numFmtId="0" fontId="0" fillId="4" borderId="3" xfId="0" applyFill="1" applyBorder="1"/>
    <xf numFmtId="2" fontId="0" fillId="4" borderId="8" xfId="0" applyNumberFormat="1" applyFill="1" applyBorder="1"/>
    <xf numFmtId="0" fontId="0" fillId="4" borderId="8" xfId="0" applyFill="1" applyBorder="1"/>
    <xf numFmtId="2" fontId="0" fillId="4" borderId="4" xfId="0" applyNumberFormat="1" applyFill="1" applyBorder="1"/>
    <xf numFmtId="2" fontId="0" fillId="4" borderId="6" xfId="0" applyNumberFormat="1" applyFill="1" applyBorder="1"/>
    <xf numFmtId="1" fontId="0" fillId="3" borderId="6" xfId="0" applyNumberForma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2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6780F-B09E-4BE9-891E-44A0F8339ACB}">
  <dimension ref="B1:R48"/>
  <sheetViews>
    <sheetView tabSelected="1" workbookViewId="0">
      <selection activeCell="M33" sqref="M33"/>
    </sheetView>
  </sheetViews>
  <sheetFormatPr defaultRowHeight="15" x14ac:dyDescent="0.25"/>
  <cols>
    <col min="6" max="6" width="10" bestFit="1" customWidth="1"/>
    <col min="8" max="8" width="12" bestFit="1" customWidth="1"/>
    <col min="10" max="10" width="12" bestFit="1" customWidth="1"/>
    <col min="11" max="11" width="9.5703125" bestFit="1" customWidth="1"/>
    <col min="13" max="13" width="14.140625" bestFit="1" customWidth="1"/>
    <col min="14" max="14" width="10.5703125" bestFit="1" customWidth="1"/>
  </cols>
  <sheetData>
    <row r="1" spans="2:18" ht="15.75" thickBot="1" x14ac:dyDescent="0.3"/>
    <row r="2" spans="2:18" x14ac:dyDescent="0.25">
      <c r="B2" s="23" t="s">
        <v>11</v>
      </c>
      <c r="C2" s="24"/>
      <c r="D2" s="24"/>
      <c r="E2" s="24"/>
      <c r="F2" s="24"/>
      <c r="G2" s="24"/>
      <c r="H2" s="24"/>
      <c r="I2" s="25"/>
    </row>
    <row r="3" spans="2:18" ht="15.75" thickBot="1" x14ac:dyDescent="0.3">
      <c r="B3" s="26" t="s">
        <v>17</v>
      </c>
      <c r="C3" s="27"/>
      <c r="D3" s="27"/>
      <c r="E3" s="27"/>
      <c r="F3" s="27"/>
      <c r="G3" s="27"/>
      <c r="H3" s="27"/>
      <c r="I3" s="28"/>
    </row>
    <row r="4" spans="2:18" ht="15.75" thickBot="1" x14ac:dyDescent="0.3">
      <c r="M4" t="s">
        <v>14</v>
      </c>
    </row>
    <row r="5" spans="2:18" x14ac:dyDescent="0.25">
      <c r="B5" s="2" t="s">
        <v>0</v>
      </c>
      <c r="C5" s="3"/>
      <c r="D5" s="3"/>
      <c r="E5" s="3"/>
      <c r="F5" s="3" t="s">
        <v>16</v>
      </c>
      <c r="G5" s="3"/>
      <c r="H5" s="4" t="s">
        <v>15</v>
      </c>
      <c r="J5" s="11"/>
      <c r="K5" s="12"/>
      <c r="M5" s="11" t="s">
        <v>10</v>
      </c>
      <c r="N5" s="17"/>
      <c r="O5" s="17"/>
      <c r="P5" s="17"/>
      <c r="Q5" s="17"/>
      <c r="R5" s="12"/>
    </row>
    <row r="6" spans="2:18" x14ac:dyDescent="0.25">
      <c r="B6" s="5">
        <v>256</v>
      </c>
      <c r="C6" s="1">
        <v>140</v>
      </c>
      <c r="D6" s="1">
        <v>128</v>
      </c>
      <c r="E6" s="1">
        <v>96</v>
      </c>
      <c r="F6" s="1">
        <f>SUM(B6:E6)</f>
        <v>620</v>
      </c>
      <c r="G6" s="1"/>
      <c r="H6" s="6">
        <f>AVERAGE(F6:F12)</f>
        <v>900</v>
      </c>
      <c r="J6" s="13" t="s">
        <v>2</v>
      </c>
      <c r="K6" s="14">
        <f>6+(H6-500)/100</f>
        <v>10</v>
      </c>
      <c r="M6" s="13" t="s">
        <v>2</v>
      </c>
      <c r="N6" s="29">
        <f>4+(H6-500)/150</f>
        <v>6.6666666666666661</v>
      </c>
      <c r="O6" s="10"/>
      <c r="P6" s="10"/>
      <c r="Q6" s="10"/>
      <c r="R6" s="14"/>
    </row>
    <row r="7" spans="2:18" x14ac:dyDescent="0.25">
      <c r="B7" s="5">
        <v>487</v>
      </c>
      <c r="C7" s="1">
        <v>401</v>
      </c>
      <c r="D7" s="1">
        <v>135</v>
      </c>
      <c r="E7" s="1">
        <v>233</v>
      </c>
      <c r="F7" s="1">
        <f t="shared" ref="F7:F12" si="0">SUM(B7:E7)</f>
        <v>1256</v>
      </c>
      <c r="G7" s="1"/>
      <c r="H7" s="6"/>
      <c r="J7" s="13" t="s">
        <v>3</v>
      </c>
      <c r="K7" s="14">
        <v>0.52500000000000002</v>
      </c>
      <c r="M7" s="13" t="s">
        <v>3</v>
      </c>
      <c r="N7" s="10">
        <v>0.64</v>
      </c>
      <c r="O7" s="10"/>
      <c r="P7" s="10"/>
      <c r="Q7" s="10"/>
      <c r="R7" s="14"/>
    </row>
    <row r="8" spans="2:18" x14ac:dyDescent="0.25">
      <c r="B8" s="5">
        <v>53</v>
      </c>
      <c r="C8" s="1">
        <v>208</v>
      </c>
      <c r="D8" s="1">
        <v>323</v>
      </c>
      <c r="E8" s="1">
        <v>561</v>
      </c>
      <c r="F8" s="1">
        <f t="shared" si="0"/>
        <v>1145</v>
      </c>
      <c r="G8" s="1"/>
      <c r="H8" s="6"/>
      <c r="J8" s="13" t="s">
        <v>4</v>
      </c>
      <c r="K8" s="14">
        <f>18/24</f>
        <v>0.75</v>
      </c>
      <c r="M8" s="13" t="s">
        <v>4</v>
      </c>
      <c r="N8" s="10">
        <v>1</v>
      </c>
      <c r="O8" s="10" t="s">
        <v>18</v>
      </c>
      <c r="P8" s="10"/>
      <c r="Q8" s="10"/>
      <c r="R8" s="14"/>
    </row>
    <row r="9" spans="2:18" x14ac:dyDescent="0.25">
      <c r="B9" s="5">
        <v>196</v>
      </c>
      <c r="C9" s="1">
        <v>267</v>
      </c>
      <c r="D9" s="1">
        <v>185</v>
      </c>
      <c r="E9" s="1">
        <v>159</v>
      </c>
      <c r="F9" s="1">
        <f t="shared" si="0"/>
        <v>807</v>
      </c>
      <c r="G9" s="1"/>
      <c r="H9" s="6"/>
      <c r="J9" s="13"/>
      <c r="K9" s="14"/>
      <c r="M9" s="13"/>
      <c r="N9" s="10"/>
      <c r="O9" s="10"/>
      <c r="P9" s="10"/>
      <c r="Q9" s="10"/>
      <c r="R9" s="14"/>
    </row>
    <row r="10" spans="2:18" ht="15.75" thickBot="1" x14ac:dyDescent="0.3">
      <c r="B10" s="5">
        <v>263</v>
      </c>
      <c r="C10" s="1">
        <v>295</v>
      </c>
      <c r="D10" s="1">
        <v>138</v>
      </c>
      <c r="E10" s="1">
        <v>201</v>
      </c>
      <c r="F10" s="1">
        <f t="shared" si="0"/>
        <v>897</v>
      </c>
      <c r="G10" s="1"/>
      <c r="H10" s="6"/>
      <c r="J10" s="15" t="s">
        <v>5</v>
      </c>
      <c r="K10" s="16">
        <f>K6*K7*K8</f>
        <v>3.9375</v>
      </c>
      <c r="M10" s="15" t="s">
        <v>5</v>
      </c>
      <c r="N10" s="18">
        <f>N6*N7*N8</f>
        <v>4.2666666666666666</v>
      </c>
      <c r="O10" s="19"/>
      <c r="P10" s="18"/>
      <c r="Q10" s="19"/>
      <c r="R10" s="16"/>
    </row>
    <row r="11" spans="2:18" x14ac:dyDescent="0.25">
      <c r="B11" s="5">
        <v>182</v>
      </c>
      <c r="C11" s="1">
        <v>87</v>
      </c>
      <c r="D11" s="1">
        <v>134</v>
      </c>
      <c r="E11" s="1">
        <v>57</v>
      </c>
      <c r="F11" s="1">
        <f t="shared" si="0"/>
        <v>460</v>
      </c>
      <c r="G11" s="1"/>
      <c r="H11" s="6"/>
    </row>
    <row r="12" spans="2:18" ht="15.75" thickBot="1" x14ac:dyDescent="0.3">
      <c r="B12" s="7">
        <v>505</v>
      </c>
      <c r="C12" s="8">
        <v>61</v>
      </c>
      <c r="D12" s="8">
        <v>216</v>
      </c>
      <c r="E12" s="8">
        <v>333</v>
      </c>
      <c r="F12" s="8">
        <f t="shared" si="0"/>
        <v>1115</v>
      </c>
      <c r="G12" s="8"/>
      <c r="H12" s="9"/>
    </row>
    <row r="13" spans="2:18" ht="15.75" thickBot="1" x14ac:dyDescent="0.3"/>
    <row r="14" spans="2:18" x14ac:dyDescent="0.25">
      <c r="B14" s="2" t="s">
        <v>1</v>
      </c>
      <c r="C14" s="3"/>
      <c r="D14" s="3"/>
      <c r="E14" s="3"/>
      <c r="F14" s="3" t="s">
        <v>16</v>
      </c>
      <c r="G14" s="3"/>
      <c r="H14" s="4" t="s">
        <v>15</v>
      </c>
      <c r="J14" s="11"/>
      <c r="K14" s="12"/>
      <c r="M14" s="11" t="s">
        <v>10</v>
      </c>
      <c r="N14" s="12"/>
    </row>
    <row r="15" spans="2:18" x14ac:dyDescent="0.25">
      <c r="B15" s="5">
        <v>455</v>
      </c>
      <c r="C15" s="1">
        <v>646</v>
      </c>
      <c r="D15" s="1">
        <v>335</v>
      </c>
      <c r="E15" s="1">
        <v>382</v>
      </c>
      <c r="F15" s="1">
        <f t="shared" ref="F15:F21" si="1">SUM(B15:E15)</f>
        <v>1818</v>
      </c>
      <c r="G15" s="1"/>
      <c r="H15" s="22">
        <f>AVERAGE(F15:F21)</f>
        <v>1559.1428571428571</v>
      </c>
      <c r="J15" s="13" t="s">
        <v>2</v>
      </c>
      <c r="K15" s="14">
        <f>11+(H15-1000)/400</f>
        <v>12.397857142857143</v>
      </c>
      <c r="M15" s="13" t="s">
        <v>2</v>
      </c>
      <c r="N15" s="21">
        <f>7.33+(H15-1000)/600</f>
        <v>8.2619047619047628</v>
      </c>
    </row>
    <row r="16" spans="2:18" x14ac:dyDescent="0.25">
      <c r="B16" s="5">
        <v>406</v>
      </c>
      <c r="C16" s="1">
        <v>57</v>
      </c>
      <c r="D16" s="1">
        <v>588</v>
      </c>
      <c r="E16" s="1">
        <v>246</v>
      </c>
      <c r="F16" s="1">
        <f t="shared" si="1"/>
        <v>1297</v>
      </c>
      <c r="G16" s="1"/>
      <c r="H16" s="6"/>
      <c r="J16" s="13" t="s">
        <v>3</v>
      </c>
      <c r="K16" s="14">
        <v>0.52500000000000002</v>
      </c>
      <c r="M16" s="13" t="s">
        <v>3</v>
      </c>
      <c r="N16" s="14">
        <v>0.64</v>
      </c>
    </row>
    <row r="17" spans="2:14" x14ac:dyDescent="0.25">
      <c r="B17" s="5">
        <v>330</v>
      </c>
      <c r="C17" s="1">
        <v>258</v>
      </c>
      <c r="D17" s="1">
        <v>492</v>
      </c>
      <c r="E17" s="1">
        <v>261</v>
      </c>
      <c r="F17" s="1">
        <f t="shared" si="1"/>
        <v>1341</v>
      </c>
      <c r="G17" s="1"/>
      <c r="H17" s="6"/>
      <c r="J17" s="13" t="s">
        <v>4</v>
      </c>
      <c r="K17" s="14">
        <f>18/24</f>
        <v>0.75</v>
      </c>
      <c r="M17" s="13" t="s">
        <v>4</v>
      </c>
      <c r="N17" s="14">
        <v>1</v>
      </c>
    </row>
    <row r="18" spans="2:14" x14ac:dyDescent="0.25">
      <c r="B18" s="5">
        <v>258</v>
      </c>
      <c r="C18" s="1">
        <v>1432</v>
      </c>
      <c r="D18" s="1">
        <v>354</v>
      </c>
      <c r="E18" s="1">
        <v>195</v>
      </c>
      <c r="F18" s="1">
        <f t="shared" si="1"/>
        <v>2239</v>
      </c>
      <c r="G18" s="1"/>
      <c r="H18" s="6"/>
      <c r="J18" s="13"/>
      <c r="K18" s="14"/>
      <c r="M18" s="13"/>
      <c r="N18" s="14"/>
    </row>
    <row r="19" spans="2:14" ht="15.75" thickBot="1" x14ac:dyDescent="0.3">
      <c r="B19" s="5">
        <v>397</v>
      </c>
      <c r="C19" s="1">
        <v>389</v>
      </c>
      <c r="D19" s="1">
        <v>199</v>
      </c>
      <c r="E19" s="1">
        <v>428</v>
      </c>
      <c r="F19" s="1">
        <f t="shared" si="1"/>
        <v>1413</v>
      </c>
      <c r="G19" s="1"/>
      <c r="H19" s="6"/>
      <c r="J19" s="15" t="s">
        <v>5</v>
      </c>
      <c r="K19" s="16">
        <f>K15*K16*K17</f>
        <v>4.8816562500000007</v>
      </c>
      <c r="M19" s="15" t="s">
        <v>5</v>
      </c>
      <c r="N19" s="16">
        <f>N15*N16*N17</f>
        <v>5.2876190476190486</v>
      </c>
    </row>
    <row r="20" spans="2:14" x14ac:dyDescent="0.25">
      <c r="B20" s="5">
        <v>752</v>
      </c>
      <c r="C20" s="1">
        <v>281</v>
      </c>
      <c r="D20" s="1">
        <v>245</v>
      </c>
      <c r="E20" s="1">
        <v>128</v>
      </c>
      <c r="F20" s="1">
        <f t="shared" si="1"/>
        <v>1406</v>
      </c>
      <c r="G20" s="1"/>
      <c r="H20" s="6"/>
    </row>
    <row r="21" spans="2:14" ht="15.75" thickBot="1" x14ac:dyDescent="0.3">
      <c r="B21" s="7">
        <v>132</v>
      </c>
      <c r="C21" s="8">
        <v>146</v>
      </c>
      <c r="D21" s="8">
        <v>557</v>
      </c>
      <c r="E21" s="8">
        <v>565</v>
      </c>
      <c r="F21" s="8">
        <f t="shared" si="1"/>
        <v>1400</v>
      </c>
      <c r="G21" s="8"/>
      <c r="H21" s="9"/>
    </row>
    <row r="22" spans="2:14" ht="15.75" thickBot="1" x14ac:dyDescent="0.3"/>
    <row r="23" spans="2:14" ht="15.75" thickBot="1" x14ac:dyDescent="0.3">
      <c r="B23" s="2" t="s">
        <v>6</v>
      </c>
      <c r="C23" s="3"/>
      <c r="D23" s="3"/>
      <c r="E23" s="3"/>
      <c r="F23" s="3" t="s">
        <v>16</v>
      </c>
      <c r="G23" s="3"/>
      <c r="H23" s="4" t="s">
        <v>15</v>
      </c>
    </row>
    <row r="24" spans="2:14" x14ac:dyDescent="0.25">
      <c r="B24" s="5">
        <v>1371</v>
      </c>
      <c r="C24" s="1">
        <v>558</v>
      </c>
      <c r="D24" s="1">
        <v>864</v>
      </c>
      <c r="E24" s="1">
        <v>1650</v>
      </c>
      <c r="F24" s="1">
        <f>SUM(B24:E24)</f>
        <v>4443</v>
      </c>
      <c r="G24" s="1"/>
      <c r="H24" s="22">
        <f>AVERAGE(F24:F35)</f>
        <v>2809.3333333333335</v>
      </c>
      <c r="J24" s="11" t="s">
        <v>2</v>
      </c>
      <c r="K24" s="12">
        <f>7.33+(H24-1000)/600</f>
        <v>10.345555555555556</v>
      </c>
    </row>
    <row r="25" spans="2:14" x14ac:dyDescent="0.25">
      <c r="B25" s="5">
        <v>1424</v>
      </c>
      <c r="C25" s="1">
        <v>1337</v>
      </c>
      <c r="D25" s="1">
        <v>1168</v>
      </c>
      <c r="E25" s="1">
        <v>1154</v>
      </c>
      <c r="F25" s="1">
        <f t="shared" ref="F25:F35" si="2">SUM(B25:E25)</f>
        <v>5083</v>
      </c>
      <c r="G25" s="1"/>
      <c r="H25" s="6"/>
      <c r="J25" s="13" t="s">
        <v>3</v>
      </c>
      <c r="K25" s="14">
        <v>0.84</v>
      </c>
    </row>
    <row r="26" spans="2:14" x14ac:dyDescent="0.25">
      <c r="B26" s="5">
        <v>1024</v>
      </c>
      <c r="C26" s="1">
        <v>2826</v>
      </c>
      <c r="D26" s="1">
        <v>1271</v>
      </c>
      <c r="E26" s="1">
        <v>1060</v>
      </c>
      <c r="F26" s="1">
        <f t="shared" si="2"/>
        <v>6181</v>
      </c>
      <c r="G26" s="1"/>
      <c r="H26" s="6"/>
      <c r="J26" s="13" t="s">
        <v>4</v>
      </c>
      <c r="K26" s="14">
        <v>1</v>
      </c>
      <c r="L26" t="s">
        <v>18</v>
      </c>
    </row>
    <row r="27" spans="2:14" x14ac:dyDescent="0.25">
      <c r="B27" s="5">
        <v>656</v>
      </c>
      <c r="C27" s="1">
        <v>653</v>
      </c>
      <c r="D27" s="1">
        <v>878</v>
      </c>
      <c r="E27" s="1">
        <v>943</v>
      </c>
      <c r="F27" s="1">
        <f t="shared" si="2"/>
        <v>3130</v>
      </c>
      <c r="G27" s="1"/>
      <c r="H27" s="6"/>
      <c r="J27" s="13"/>
      <c r="K27" s="14"/>
      <c r="L27" t="s">
        <v>9</v>
      </c>
    </row>
    <row r="28" spans="2:14" x14ac:dyDescent="0.25">
      <c r="B28" s="5">
        <v>1155</v>
      </c>
      <c r="C28" s="1">
        <v>616</v>
      </c>
      <c r="D28" s="1">
        <v>696</v>
      </c>
      <c r="E28" s="1">
        <v>2137</v>
      </c>
      <c r="F28" s="1">
        <f t="shared" si="2"/>
        <v>4604</v>
      </c>
      <c r="G28" s="1"/>
      <c r="H28" s="6"/>
      <c r="J28" s="13" t="s">
        <v>5</v>
      </c>
      <c r="K28" s="21">
        <f>K24*K25*K26</f>
        <v>8.6902666666666661</v>
      </c>
      <c r="L28" t="s">
        <v>8</v>
      </c>
    </row>
    <row r="29" spans="2:14" x14ac:dyDescent="0.25">
      <c r="B29" s="5">
        <v>600</v>
      </c>
      <c r="C29" s="1">
        <v>652</v>
      </c>
      <c r="D29" s="1">
        <v>1051</v>
      </c>
      <c r="E29" s="1">
        <v>674</v>
      </c>
      <c r="F29" s="1">
        <f t="shared" si="2"/>
        <v>2977</v>
      </c>
      <c r="G29" s="1"/>
      <c r="H29" s="6"/>
    </row>
    <row r="30" spans="2:14" x14ac:dyDescent="0.25">
      <c r="B30" s="5">
        <v>406</v>
      </c>
      <c r="C30" s="1">
        <v>57</v>
      </c>
      <c r="D30" s="1">
        <v>588</v>
      </c>
      <c r="E30" s="1">
        <v>246</v>
      </c>
      <c r="F30" s="1">
        <f t="shared" si="2"/>
        <v>1297</v>
      </c>
      <c r="G30" s="1"/>
      <c r="H30" s="6"/>
    </row>
    <row r="31" spans="2:14" x14ac:dyDescent="0.25">
      <c r="B31" s="5">
        <v>752</v>
      </c>
      <c r="C31" s="1">
        <v>281</v>
      </c>
      <c r="D31" s="1">
        <v>245</v>
      </c>
      <c r="E31" s="1">
        <v>128</v>
      </c>
      <c r="F31" s="1">
        <f t="shared" si="2"/>
        <v>1406</v>
      </c>
      <c r="G31" s="1"/>
      <c r="H31" s="6"/>
    </row>
    <row r="32" spans="2:14" x14ac:dyDescent="0.25">
      <c r="B32" s="5">
        <v>397</v>
      </c>
      <c r="C32" s="1">
        <v>389</v>
      </c>
      <c r="D32" s="1">
        <v>199</v>
      </c>
      <c r="E32" s="1">
        <v>428</v>
      </c>
      <c r="F32" s="1">
        <f t="shared" si="2"/>
        <v>1413</v>
      </c>
      <c r="G32" s="1"/>
      <c r="H32" s="6"/>
    </row>
    <row r="33" spans="2:14" x14ac:dyDescent="0.25">
      <c r="B33" s="5">
        <v>505</v>
      </c>
      <c r="C33" s="1">
        <v>61</v>
      </c>
      <c r="D33" s="1">
        <v>216</v>
      </c>
      <c r="E33" s="1">
        <v>333</v>
      </c>
      <c r="F33" s="1">
        <f t="shared" si="2"/>
        <v>1115</v>
      </c>
      <c r="G33" s="1"/>
      <c r="H33" s="6"/>
    </row>
    <row r="34" spans="2:14" x14ac:dyDescent="0.25">
      <c r="B34" s="5">
        <v>196</v>
      </c>
      <c r="C34" s="1">
        <v>267</v>
      </c>
      <c r="D34" s="1">
        <v>185</v>
      </c>
      <c r="E34" s="1">
        <v>159</v>
      </c>
      <c r="F34" s="1">
        <f t="shared" si="2"/>
        <v>807</v>
      </c>
      <c r="G34" s="1"/>
      <c r="H34" s="6"/>
    </row>
    <row r="35" spans="2:14" ht="15.75" thickBot="1" x14ac:dyDescent="0.3">
      <c r="B35" s="7">
        <v>487</v>
      </c>
      <c r="C35" s="8">
        <v>401</v>
      </c>
      <c r="D35" s="8">
        <v>135</v>
      </c>
      <c r="E35" s="8">
        <v>233</v>
      </c>
      <c r="F35" s="8">
        <f t="shared" si="2"/>
        <v>1256</v>
      </c>
      <c r="G35" s="8"/>
      <c r="H35" s="9"/>
    </row>
    <row r="36" spans="2:14" ht="15.75" thickBot="1" x14ac:dyDescent="0.3"/>
    <row r="37" spans="2:14" ht="15.75" thickBot="1" x14ac:dyDescent="0.3">
      <c r="B37" s="2" t="s">
        <v>7</v>
      </c>
      <c r="C37" s="3"/>
      <c r="D37" s="3"/>
      <c r="E37" s="3"/>
      <c r="F37" s="3" t="s">
        <v>16</v>
      </c>
      <c r="G37" s="3"/>
      <c r="H37" s="4" t="s">
        <v>15</v>
      </c>
    </row>
    <row r="38" spans="2:14" x14ac:dyDescent="0.25">
      <c r="B38" s="5">
        <v>808</v>
      </c>
      <c r="C38" s="1">
        <v>832</v>
      </c>
      <c r="D38" s="1">
        <v>3224</v>
      </c>
      <c r="E38" s="1">
        <v>61</v>
      </c>
      <c r="F38" s="1">
        <f t="shared" ref="F38:F44" si="3">SUM(B38:E38)</f>
        <v>4925</v>
      </c>
      <c r="G38" s="1"/>
      <c r="H38" s="22">
        <f>AVERAGE(F38:F44)</f>
        <v>5180.7142857142853</v>
      </c>
      <c r="J38" s="11" t="s">
        <v>2</v>
      </c>
      <c r="K38" s="20">
        <f>21+7*(H38-5000)/5000</f>
        <v>21.253</v>
      </c>
      <c r="M38" s="11" t="s">
        <v>10</v>
      </c>
      <c r="N38" s="12"/>
    </row>
    <row r="39" spans="2:14" x14ac:dyDescent="0.25">
      <c r="B39" s="5">
        <v>2660</v>
      </c>
      <c r="C39" s="1">
        <v>335</v>
      </c>
      <c r="D39" s="1">
        <v>1126</v>
      </c>
      <c r="E39" s="1">
        <v>975</v>
      </c>
      <c r="F39" s="1">
        <f t="shared" si="3"/>
        <v>5096</v>
      </c>
      <c r="G39" s="1"/>
      <c r="H39" s="6"/>
      <c r="J39" s="13" t="s">
        <v>3</v>
      </c>
      <c r="K39" s="14">
        <v>0.52500000000000002</v>
      </c>
      <c r="M39" s="13" t="s">
        <v>2</v>
      </c>
      <c r="N39" s="21">
        <f>14+7*(H38-5000)/7500</f>
        <v>14.168666666666667</v>
      </c>
    </row>
    <row r="40" spans="2:14" x14ac:dyDescent="0.25">
      <c r="B40" s="5">
        <v>1424</v>
      </c>
      <c r="C40" s="1">
        <v>1337</v>
      </c>
      <c r="D40" s="1">
        <v>1168</v>
      </c>
      <c r="E40" s="1">
        <v>1154</v>
      </c>
      <c r="F40" s="1">
        <f t="shared" si="3"/>
        <v>5083</v>
      </c>
      <c r="G40" s="1"/>
      <c r="H40" s="6"/>
      <c r="J40" s="13" t="s">
        <v>4</v>
      </c>
      <c r="K40" s="14">
        <f>18/24</f>
        <v>0.75</v>
      </c>
      <c r="M40" s="13" t="s">
        <v>3</v>
      </c>
      <c r="N40" s="14">
        <v>0.64</v>
      </c>
    </row>
    <row r="41" spans="2:14" x14ac:dyDescent="0.25">
      <c r="B41" s="5">
        <v>1147</v>
      </c>
      <c r="C41" s="1">
        <v>947</v>
      </c>
      <c r="D41" s="1">
        <v>1740</v>
      </c>
      <c r="E41" s="1">
        <v>1240</v>
      </c>
      <c r="F41" s="1">
        <f t="shared" si="3"/>
        <v>5074</v>
      </c>
      <c r="G41" s="1"/>
      <c r="H41" s="6"/>
      <c r="J41" s="13"/>
      <c r="K41" s="14"/>
      <c r="M41" s="13" t="s">
        <v>4</v>
      </c>
      <c r="N41" s="14">
        <v>1</v>
      </c>
    </row>
    <row r="42" spans="2:14" x14ac:dyDescent="0.25">
      <c r="B42" s="5">
        <v>1024</v>
      </c>
      <c r="C42" s="1">
        <v>2826</v>
      </c>
      <c r="D42" s="1">
        <v>1271</v>
      </c>
      <c r="E42" s="1">
        <v>1060</v>
      </c>
      <c r="F42" s="1">
        <f t="shared" si="3"/>
        <v>6181</v>
      </c>
      <c r="G42" s="1"/>
      <c r="H42" s="6"/>
      <c r="J42" s="13"/>
      <c r="K42" s="14"/>
      <c r="M42" s="13"/>
      <c r="N42" s="14"/>
    </row>
    <row r="43" spans="2:14" ht="15.75" thickBot="1" x14ac:dyDescent="0.3">
      <c r="B43" s="5">
        <v>1371</v>
      </c>
      <c r="C43" s="1">
        <v>558</v>
      </c>
      <c r="D43" s="1">
        <v>864</v>
      </c>
      <c r="E43" s="1">
        <v>1650</v>
      </c>
      <c r="F43" s="1">
        <f t="shared" si="3"/>
        <v>4443</v>
      </c>
      <c r="G43" s="1"/>
      <c r="H43" s="6"/>
      <c r="J43" s="15"/>
      <c r="K43" s="16"/>
      <c r="M43" s="15" t="s">
        <v>5</v>
      </c>
      <c r="N43" s="16">
        <f>N39*N40*N41</f>
        <v>9.0679466666666677</v>
      </c>
    </row>
    <row r="44" spans="2:14" ht="15.75" thickBot="1" x14ac:dyDescent="0.3">
      <c r="B44" s="7">
        <v>729</v>
      </c>
      <c r="C44" s="8">
        <v>961</v>
      </c>
      <c r="D44" s="8">
        <v>1840</v>
      </c>
      <c r="E44" s="8">
        <v>1933</v>
      </c>
      <c r="F44" s="8">
        <f t="shared" si="3"/>
        <v>5463</v>
      </c>
      <c r="G44" s="8"/>
      <c r="H44" s="9"/>
      <c r="J44" s="11" t="s">
        <v>5</v>
      </c>
      <c r="K44" s="20">
        <f>K38*K39*K40</f>
        <v>8.3683687500000001</v>
      </c>
      <c r="L44" t="s">
        <v>19</v>
      </c>
    </row>
    <row r="47" spans="2:14" x14ac:dyDescent="0.25">
      <c r="B47" t="s">
        <v>12</v>
      </c>
    </row>
    <row r="48" spans="2:14" x14ac:dyDescent="0.25">
      <c r="B48" t="s">
        <v>13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Lee</cp:lastModifiedBy>
  <dcterms:created xsi:type="dcterms:W3CDTF">2020-01-26T12:06:34Z</dcterms:created>
  <dcterms:modified xsi:type="dcterms:W3CDTF">2020-01-27T15:57:08Z</dcterms:modified>
</cp:coreProperties>
</file>